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Read me" sheetId="1" state="visible" r:id="rId3"/>
    <sheet name="Configurator" sheetId="2" state="visible" r:id="rId4"/>
    <sheet name="Series" sheetId="3" state="visible" r:id="rId5"/>
    <sheet name="Size prices" sheetId="4" state="visible" r:id="rId6"/>
    <sheet name="Adders" sheetId="5" state="visible" r:id="rId7"/>
    <sheet name="Rul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<sst xmlns="http://schemas.openxmlformats.org/spreadsheetml/2006/main" count="160" uniqueCount="105">
  <si>
    <t xml:space="preserve">Excel product configurator template</t>
  </si>
  <si>
    <t xml:space="preserve">A working product configurator in Excel: pick in the green cells on the Configurator</t>
  </si>
  <si>
    <t xml:space="preserve">sheet and the price, adders and checks update. No macros.</t>
  </si>
  <si>
    <t xml:space="preserve">How it works:</t>
  </si>
  <si>
    <t xml:space="preserve">- Dropdowns: each green cell uses Data Validation with a list from the Series or</t>
  </si>
  <si>
    <t xml:space="preserve">  Adders sheet.</t>
  </si>
  <si>
    <t xml:space="preserve">- Size price: COUNTIF finds the first published width and height at or above the size you</t>
  </si>
  <si>
    <t xml:space="preserve">  enter (it rounds up, as price grids do), and INDEX reads that cell of the series' grid.</t>
  </si>
  <si>
    <t xml:space="preserve">- Adders: SUMIFS reads the amount for the chosen option; per sq ft amounts are multiplied</t>
  </si>
  <si>
    <t xml:space="preserve">  by the door area (width x height / 144).</t>
  </si>
  <si>
    <t xml:space="preserve">- Checks: each rule is a cell that returns OK or the reason, highlighted when it</t>
  </si>
  <si>
    <t xml:space="preserve">  isn't OK.</t>
  </si>
  <si>
    <t xml:space="preserve">- Minimum charge: the price per door is at least $150, from the footnote under the grids.</t>
  </si>
  <si>
    <t xml:space="preserve">Adapt it:</t>
  </si>
  <si>
    <t xml:space="preserve">- Grids use sizes in inches here so the lookup can compare numbers. Keep widths and</t>
  </si>
  <si>
    <t xml:space="preserve">  heights in ascending order, and add grids for more series (extend the CHOOSE formula).</t>
  </si>
  <si>
    <t xml:space="preserve">- Add options as rows on the Adders sheet, grouped by option, and extend the lists.</t>
  </si>
  <si>
    <t xml:space="preserve">When a spreadsheet stops being enough:</t>
  </si>
  <si>
    <t xml:space="preserve">- Several people quoting from copies, rules only one person understands, schedules</t>
  </si>
  <si>
    <t xml:space="preserve">  re-keyed line by line: upload this workbook at https://readyvariant.com to get a web configurator,</t>
  </si>
  <si>
    <t xml:space="preserve">  schedule import and branded quotes from the same price book.</t>
  </si>
  <si>
    <t xml:space="preserve">ILLUSTRATIVE PRICES - replace every example row with your own price book.</t>
  </si>
  <si>
    <t xml:space="preserve">Door configurator</t>
  </si>
  <si>
    <t xml:space="preserve">Choose in the green cells. Prices come from the Size prices and Adders sheets.</t>
  </si>
  <si>
    <t xml:space="preserve">Series</t>
  </si>
  <si>
    <t xml:space="preserve">HMD16</t>
  </si>
  <si>
    <t xml:space="preserve">Width (in)</t>
  </si>
  <si>
    <t xml:space="preserve">Height (in)</t>
  </si>
  <si>
    <t xml:space="preserve">Fire label</t>
  </si>
  <si>
    <t xml:space="preserve">None</t>
  </si>
  <si>
    <t xml:space="preserve">Core</t>
  </si>
  <si>
    <t xml:space="preserve">Honeycomb</t>
  </si>
  <si>
    <t xml:space="preserve">Vision lite</t>
  </si>
  <si>
    <t xml:space="preserve">Finish</t>
  </si>
  <si>
    <t xml:space="preserve">Primed</t>
  </si>
  <si>
    <t xml:space="preserve">Price</t>
  </si>
  <si>
    <t xml:space="preserve">Working</t>
  </si>
  <si>
    <t xml:space="preserve">Base price</t>
  </si>
  <si>
    <t xml:space="preserve">Grid row</t>
  </si>
  <si>
    <t xml:space="preserve">Grid column</t>
  </si>
  <si>
    <t xml:space="preserve">Grid price</t>
  </si>
  <si>
    <t xml:space="preserve">Door area (sq ft)</t>
  </si>
  <si>
    <t xml:space="preserve">Subtotal</t>
  </si>
  <si>
    <t xml:space="preserve">Price per door (minimum $150)</t>
  </si>
  <si>
    <t xml:space="preserve">Checks</t>
  </si>
  <si>
    <t xml:space="preserve">Width in range</t>
  </si>
  <si>
    <t xml:space="preserve">Height in range</t>
  </si>
  <si>
    <t xml:space="preserve">90-minute width</t>
  </si>
  <si>
    <t xml:space="preserve">90-minute lite</t>
  </si>
  <si>
    <t xml:space="preserve">3-hour lite</t>
  </si>
  <si>
    <t xml:space="preserve">3-hour gauge</t>
  </si>
  <si>
    <t xml:space="preserve">Status</t>
  </si>
  <si>
    <t xml:space="preserve">When a spreadsheet stops being enough, upload this workbook at https://readyvariant.com.</t>
  </si>
  <si>
    <t xml:space="preserve">Model</t>
  </si>
  <si>
    <t xml:space="preserve">Description</t>
  </si>
  <si>
    <t xml:space="preserve">Min width</t>
  </si>
  <si>
    <t xml:space="preserve">Max width</t>
  </si>
  <si>
    <t xml:space="preserve">Min height</t>
  </si>
  <si>
    <t xml:space="preserve">Max height</t>
  </si>
  <si>
    <t xml:space="preserve">HMD18</t>
  </si>
  <si>
    <t xml:space="preserve">18 GA flush, honeycomb core</t>
  </si>
  <si>
    <t xml:space="preserve">16 GA flush, honeycomb core</t>
  </si>
  <si>
    <t xml:space="preserve">HMD14</t>
  </si>
  <si>
    <t xml:space="preserve">14 GA flush, honeycomb core</t>
  </si>
  <si>
    <t xml:space="preserve">Series HMD18 · 18 GA flush · honeycomb core</t>
  </si>
  <si>
    <t xml:space="preserve">N/A</t>
  </si>
  <si>
    <t xml:space="preserve">Series HMD16 · 16 GA flush · honeycomb core</t>
  </si>
  <si>
    <t xml:space="preserve">Series HMD14 · 14 GA flush · honeycomb core</t>
  </si>
  <si>
    <t xml:space="preserve">Sizes above 4'0" wide or 8'0" high: quoted by engineering.</t>
  </si>
  <si>
    <t xml:space="preserve">Minimum charge $150 per door.</t>
  </si>
  <si>
    <t xml:space="preserve">Option</t>
  </si>
  <si>
    <t xml:space="preserve">Adder</t>
  </si>
  <si>
    <t xml:space="preserve">Unit</t>
  </si>
  <si>
    <t xml:space="preserve">each</t>
  </si>
  <si>
    <t xml:space="preserve">20 min</t>
  </si>
  <si>
    <t xml:space="preserve">45 min</t>
  </si>
  <si>
    <t xml:space="preserve">60 min</t>
  </si>
  <si>
    <t xml:space="preserve">90 min</t>
  </si>
  <si>
    <t xml:space="preserve">3 hr</t>
  </si>
  <si>
    <t xml:space="preserve">Polystyrene</t>
  </si>
  <si>
    <t xml:space="preserve">Steel stiffened</t>
  </si>
  <si>
    <t xml:space="preserve">per sq ft</t>
  </si>
  <si>
    <t xml:space="preserve">Temperature rise 450°F</t>
  </si>
  <si>
    <t xml:space="preserve">10 x 10</t>
  </si>
  <si>
    <t xml:space="preserve">5 x 20</t>
  </si>
  <si>
    <t xml:space="preserve">24 x 30</t>
  </si>
  <si>
    <t xml:space="preserve">Factory painted</t>
  </si>
  <si>
    <t xml:space="preserve">field</t>
  </si>
  <si>
    <t xml:space="preserve">operator</t>
  </si>
  <si>
    <t xml:space="preserve">value</t>
  </si>
  <si>
    <t xml:space="preserve">message</t>
  </si>
  <si>
    <t xml:space="preserve">model</t>
  </si>
  <si>
    <t xml:space="preserve">when_field</t>
  </si>
  <si>
    <t xml:space="preserve">when_value</t>
  </si>
  <si>
    <t xml:space="preserve">width</t>
  </si>
  <si>
    <t xml:space="preserve">max</t>
  </si>
  <si>
    <t xml:space="preserve">90-minute doors are limited to 4'0" wide per leaf.</t>
  </si>
  <si>
    <t xml:space="preserve">fire_label</t>
  </si>
  <si>
    <t xml:space="preserve">vision_lite</t>
  </si>
  <si>
    <t xml:space="preserve">allow</t>
  </si>
  <si>
    <t xml:space="preserve">None|10 x 10|5 x 20</t>
  </si>
  <si>
    <t xml:space="preserve">90-minute doors allow vision lites up to 100 sq in.</t>
  </si>
  <si>
    <t xml:space="preserve">3-hour doors cannot have vision lites.</t>
  </si>
  <si>
    <t xml:space="preserve">forbid</t>
  </si>
  <si>
    <t xml:space="preserve">3-hour doors need 16 GA or heavier.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</si>
</sst>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color rgb="FF57676B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F3D4"/>
        <bgColor rgb="FFEDF1EA"/>
      </patternFill>
    </fill>
    <fill>
      <patternFill patternType="solid">
        <fgColor rgb="FFEDF1EA"/>
        <bgColor rgb="FFE7F3D4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BE3DF"/>
        </patternFill>
      </fill>
    </dxf>
  </dxfs>
  <colors>
    <indexedColors>
      <rgbColor rgb="FF000000"/>
      <rgbColor rgb="FFEDF1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F3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DF"/>
      <rgbColor rgb="FF3366FF"/>
      <rgbColor rgb="FF33CCCC"/>
      <rgbColor rgb="FF99CC00"/>
      <rgbColor rgb="FFFFCC00"/>
      <rgbColor rgb="FFFF9900"/>
      <rgbColor rgb="FFFF6600"/>
      <rgbColor rgb="FF5767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 t="s">
        <v>16</v>
      </c>
    </row>
    <row r="21" customFormat="false" ht="15" hidden="false" customHeight="false" outlineLevel="0" collapsed="false">
      <c r="A21" s="2"/>
    </row>
    <row r="22" customFormat="false" ht="15" hidden="false" customHeight="false" outlineLevel="0" collapsed="false">
      <c r="A22" s="3" t="s">
        <v>17</v>
      </c>
    </row>
    <row r="23" customFormat="false" ht="15" hidden="false" customHeight="false" outlineLevel="0" collapsed="false">
      <c r="A23" s="2" t="s">
        <v>18</v>
      </c>
    </row>
    <row r="24" customFormat="false" ht="15" hidden="false" customHeight="false" outlineLevel="0" collapsed="false">
      <c r="A24" s="2" t="s">
        <v>19</v>
      </c>
    </row>
    <row r="25" customFormat="false" ht="15" hidden="false" customHeight="false" outlineLevel="0" collapsed="false">
      <c r="A25" s="2" t="s">
        <v>20</v>
      </c>
    </row>
    <row r="26" customFormat="false" ht="15" hidden="false" customHeight="false" outlineLevel="0" collapsed="false">
      <c r="A26" s="2"/>
    </row>
    <row r="27" customFormat="false" ht="15" hidden="false" customHeight="false" outlineLevel="0" collapsed="false">
      <c r="A27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4"/>
    <col collapsed="false" customWidth="true" hidden="false" outlineLevel="0" max="3" min="3" style="0" width="4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4" t="s">
        <v>23</v>
      </c>
    </row>
    <row r="4" customFormat="false" ht="15" hidden="false" customHeight="false" outlineLevel="0" collapsed="false">
      <c r="A4" s="5" t="s">
        <v>24</v>
      </c>
      <c r="B4" s="6" t="s">
        <v>25</v>
      </c>
    </row>
    <row r="5" customFormat="false" ht="15" hidden="false" customHeight="false" outlineLevel="0" collapsed="false">
      <c r="A5" s="5" t="s">
        <v>26</v>
      </c>
      <c r="B5" s="7" t="n">
        <v>36</v>
      </c>
    </row>
    <row r="6" customFormat="false" ht="15" hidden="false" customHeight="false" outlineLevel="0" collapsed="false">
      <c r="A6" s="5" t="s">
        <v>27</v>
      </c>
      <c r="B6" s="7" t="n">
        <v>84</v>
      </c>
    </row>
    <row r="7" customFormat="false" ht="15" hidden="false" customHeight="false" outlineLevel="0" collapsed="false">
      <c r="A7" s="5" t="s">
        <v>28</v>
      </c>
      <c r="B7" s="6" t="s">
        <v>29</v>
      </c>
    </row>
    <row r="8" customFormat="false" ht="15" hidden="false" customHeight="false" outlineLevel="0" collapsed="false">
      <c r="A8" s="5" t="s">
        <v>30</v>
      </c>
      <c r="B8" s="6" t="s">
        <v>31</v>
      </c>
    </row>
    <row r="9" customFormat="false" ht="15" hidden="false" customHeight="false" outlineLevel="0" collapsed="false">
      <c r="A9" s="5" t="s">
        <v>32</v>
      </c>
      <c r="B9" s="6" t="s">
        <v>29</v>
      </c>
    </row>
    <row r="10" customFormat="false" ht="15" hidden="false" customHeight="false" outlineLevel="0" collapsed="false">
      <c r="A10" s="5" t="s">
        <v>33</v>
      </c>
      <c r="B10" s="6" t="s">
        <v>34</v>
      </c>
    </row>
    <row r="12" customFormat="false" ht="15" hidden="false" customHeight="false" outlineLevel="0" collapsed="false">
      <c r="A12" s="5" t="s">
        <v>35</v>
      </c>
      <c r="D12" s="4" t="s">
        <v>36</v>
      </c>
    </row>
    <row r="13" customFormat="false" ht="15" hidden="false" customHeight="false" outlineLevel="0" collapsed="false">
      <c r="A13" s="0" t="s">
        <v>37</v>
      </c>
      <c r="B13" s="8" t="n">
        <f aca="false">IF(ISNUMBER(E15),E15,IF(E15="","Size not in the grid","Not offered in this size"))</f>
        <v>320</v>
      </c>
      <c r="D13" s="4" t="s">
        <v>38</v>
      </c>
      <c r="E13" s="0" t="n">
        <f aca="false">COUNTIF('Size prices'!$A$5:$A$8,"&lt;"&amp;$B$6)+1</f>
        <v>2</v>
      </c>
    </row>
    <row r="14" customFormat="false" ht="15" hidden="false" customHeight="false" outlineLevel="0" collapsed="false">
      <c r="A14" s="0" t="s">
        <v>28</v>
      </c>
      <c r="B14" s="8" t="n">
        <f aca="false">ROUND(SUMIFS(Adders!$C:$C,Adders!$A:$A,$A14,Adders!$B:$B,B7)*IF(COUNTIFS(Adders!$A:$A,$A14,Adders!$B:$B,B7,Adders!$D:$D,"per sq ft")&gt;0,$B$19,1),2)</f>
        <v>0</v>
      </c>
      <c r="D14" s="4" t="s">
        <v>39</v>
      </c>
      <c r="E14" s="0" t="n">
        <f aca="false">COUNTIF('Size prices'!$B$4:$K$4,"&lt;"&amp;$B$5)+1</f>
        <v>6</v>
      </c>
    </row>
    <row r="15" customFormat="false" ht="15" hidden="false" customHeight="false" outlineLevel="0" collapsed="false">
      <c r="A15" s="0" t="s">
        <v>30</v>
      </c>
      <c r="B15" s="8" t="n">
        <f aca="false">ROUND(SUMIFS(Adders!$C:$C,Adders!$A:$A,$A15,Adders!$B:$B,B8)*IF(COUNTIFS(Adders!$A:$A,$A15,Adders!$B:$B,B8,Adders!$D:$D,"per sq ft")&gt;0,$B$19,1),2)</f>
        <v>0</v>
      </c>
      <c r="D15" s="4" t="s">
        <v>40</v>
      </c>
      <c r="E15" s="8" t="n">
        <f aca="false">IFERROR(CHOOSE(MATCH($B$4,Series!$A$2:$A$4,0),INDEX('Size prices'!$B$5:$K$8,$E$13,$E$14),INDEX('Size prices'!$B$12:$K$15,$E$13,$E$14),INDEX('Size prices'!$B$19:$K$22,$E$13,$E$14)),"")</f>
        <v>320</v>
      </c>
    </row>
    <row r="16" customFormat="false" ht="15" hidden="false" customHeight="false" outlineLevel="0" collapsed="false">
      <c r="A16" s="0" t="s">
        <v>32</v>
      </c>
      <c r="B16" s="8" t="n">
        <f aca="false">ROUND(SUMIFS(Adders!$C:$C,Adders!$A:$A,$A16,Adders!$B:$B,B9)*IF(COUNTIFS(Adders!$A:$A,$A16,Adders!$B:$B,B9,Adders!$D:$D,"per sq ft")&gt;0,$B$19,1),2)</f>
        <v>0</v>
      </c>
    </row>
    <row r="17" customFormat="false" ht="15" hidden="false" customHeight="false" outlineLevel="0" collapsed="false">
      <c r="A17" s="0" t="s">
        <v>33</v>
      </c>
      <c r="B17" s="8" t="n">
        <f aca="false">ROUND(SUMIFS(Adders!$C:$C,Adders!$A:$A,$A17,Adders!$B:$B,B10)*IF(COUNTIFS(Adders!$A:$A,$A17,Adders!$B:$B,B10,Adders!$D:$D,"per sq ft")&gt;0,$B$19,1),2)</f>
        <v>0</v>
      </c>
    </row>
    <row r="19" customFormat="false" ht="15" hidden="false" customHeight="false" outlineLevel="0" collapsed="false">
      <c r="A19" s="0" t="s">
        <v>41</v>
      </c>
      <c r="B19" s="9" t="n">
        <f aca="false">$B$5*$B$6/144</f>
        <v>21</v>
      </c>
    </row>
    <row r="20" customFormat="false" ht="15" hidden="false" customHeight="false" outlineLevel="0" collapsed="false">
      <c r="A20" s="0" t="s">
        <v>42</v>
      </c>
      <c r="B20" s="8" t="n">
        <f aca="false">IF(ISNUMBER(B13),B13+SUM(B14:B17),"-")</f>
        <v>320</v>
      </c>
    </row>
    <row r="21" customFormat="false" ht="15" hidden="false" customHeight="false" outlineLevel="0" collapsed="false">
      <c r="A21" s="5" t="s">
        <v>43</v>
      </c>
      <c r="B21" s="10" t="n">
        <f aca="false">IF(ISNUMBER(B20),MAX(B20,150),"-")</f>
        <v>320</v>
      </c>
    </row>
    <row r="23" customFormat="false" ht="15" hidden="false" customHeight="false" outlineLevel="0" collapsed="false">
      <c r="A23" s="5" t="s">
        <v>44</v>
      </c>
    </row>
    <row r="24" customFormat="false" ht="15" hidden="false" customHeight="false" outlineLevel="0" collapsed="false">
      <c r="A24" s="0" t="s">
        <v>45</v>
      </c>
      <c r="B24" s="0" t="str">
        <f aca="false">IF(OR($B$5&lt;INDEX(Series!$C$2:$C$4,MATCH($B$4,Series!$A$2:$A$4,0)),$B$5&gt;INDEX(Series!$D$2:$D$4,MATCH($B$4,Series!$A$2:$A$4,0))),"Width is outside this series' range.","OK")</f>
        <v>OK</v>
      </c>
    </row>
    <row r="25" customFormat="false" ht="15" hidden="false" customHeight="false" outlineLevel="0" collapsed="false">
      <c r="A25" s="0" t="s">
        <v>46</v>
      </c>
      <c r="B25" s="0" t="str">
        <f aca="false">IF(OR($B$6&lt;INDEX(Series!$E$2:$E$4,MATCH($B$4,Series!$A$2:$A$4,0)),$B$6&gt;INDEX(Series!$F$2:$F$4,MATCH($B$4,Series!$A$2:$A$4,0))),"Height is outside this series' range.","OK")</f>
        <v>OK</v>
      </c>
    </row>
    <row r="26" customFormat="false" ht="15" hidden="false" customHeight="false" outlineLevel="0" collapsed="false">
      <c r="A26" s="0" t="s">
        <v>47</v>
      </c>
      <c r="B26" s="0" t="str">
        <f aca="false">IF(AND($B$7="90 min",$B$5&gt;48),"90-minute doors are limited to 4'0"" wide per leaf.","OK")</f>
        <v>OK</v>
      </c>
    </row>
    <row r="27" customFormat="false" ht="15" hidden="false" customHeight="false" outlineLevel="0" collapsed="false">
      <c r="A27" s="0" t="s">
        <v>48</v>
      </c>
      <c r="B27" s="0" t="str">
        <f aca="false">IF(AND($B$7="90 min",$B$9="24 x 30"),"90-minute doors allow vision lites up to 100 sq in.","OK")</f>
        <v>OK</v>
      </c>
    </row>
    <row r="28" customFormat="false" ht="15" hidden="false" customHeight="false" outlineLevel="0" collapsed="false">
      <c r="A28" s="0" t="s">
        <v>49</v>
      </c>
      <c r="B28" s="0" t="str">
        <f aca="false">IF(AND($B$7="3 hr",$B$9&lt;&gt;"None"),"3-hour doors cannot have vision lites.","OK")</f>
        <v>OK</v>
      </c>
    </row>
    <row r="29" customFormat="false" ht="15" hidden="false" customHeight="false" outlineLevel="0" collapsed="false">
      <c r="A29" s="0" t="s">
        <v>50</v>
      </c>
      <c r="B29" s="0" t="str">
        <f aca="false">IF(AND($B$7="3 hr",$B$4="HMD18"),"3-hour doors need 16 GA or heavier.","OK")</f>
        <v>OK</v>
      </c>
    </row>
    <row r="31" customFormat="false" ht="15" hidden="false" customHeight="false" outlineLevel="0" collapsed="false">
      <c r="A31" s="5" t="s">
        <v>51</v>
      </c>
      <c r="B31" s="0" t="str">
        <f aca="false">IF(COUNTIF(B24:B29,"OK")=6,"Ready to quote","Resolve the checks above")</f>
        <v>Ready to quote</v>
      </c>
    </row>
    <row r="33" customFormat="false" ht="15" hidden="false" customHeight="false" outlineLevel="0" collapsed="false">
      <c r="A33" s="4" t="s">
        <v>52</v>
      </c>
    </row>
  </sheetData>
  <conditionalFormatting sqref="B24:B29">
    <cfRule type="expression" priority="2" aboveAverage="0" equalAverage="0" bottom="0" percent="0" rank="0" text="" dxfId="0">
      <formula>B24&lt;&gt;"OK"</formula>
    </cfRule>
  </conditionalFormatting>
  <conditionalFormatting sqref="B31">
    <cfRule type="expression" priority="3" aboveAverage="0" equalAverage="0" bottom="0" percent="0" rank="0" text="" dxfId="0">
      <formula>B31&lt;&gt;"Ready to quote"</formula>
    </cfRule>
  </conditionalFormatting>
  <dataValidations count="6">
    <dataValidation allowBlank="false" errorStyle="stop" operator="between" showDropDown="false" showErrorMessage="false" showInputMessage="false" sqref="B4" type="list">
      <formula1>Series!$A$2:$A$4</formula1>
      <formula2>0</formula2>
    </dataValidation>
    <dataValidation allowBlank="false" errorStyle="stop" operator="between" showDropDown="false" showErrorMessage="false" showInputMessage="false" sqref="B7" type="list">
      <formula1>Adders!$B$2:$B$7</formula1>
      <formula2>0</formula2>
    </dataValidation>
    <dataValidation allowBlank="false" errorStyle="stop" operator="between" showDropDown="false" showErrorMessage="false" showInputMessage="false" sqref="B8" type="list">
      <formula1>Adders!$B$8:$B$11</formula1>
      <formula2>0</formula2>
    </dataValidation>
    <dataValidation allowBlank="false" errorStyle="stop" operator="between" showDropDown="false" showErrorMessage="false" showInputMessage="false" sqref="B9" type="list">
      <formula1>Adders!$B$12:$B$15</formula1>
      <formula2>0</formula2>
    </dataValidation>
    <dataValidation allowBlank="false" errorStyle="stop" operator="between" showDropDown="false" showErrorMessage="false" showInputMessage="false" sqref="B10" type="list">
      <formula1>Adders!$B$16:$B$17</formula1>
      <formula2>0</formula2>
    </dataValidation>
    <dataValidation allowBlank="false" error="Enter a size in inches, 12 to 120." errorStyle="stop" operator="between" showDropDown="false" showErrorMessage="false" showInputMessage="false" sqref="B5:B6" type="whole">
      <formula1>12</formula1>
      <formula2>120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6" min="3" style="0" width="12"/>
  </cols>
  <sheetData>
    <row r="1" customFormat="false" ht="15" hidden="false" customHeight="false" outlineLevel="0" collapsed="false">
      <c r="A1" s="11" t="s">
        <v>53</v>
      </c>
      <c r="B1" s="11" t="s">
        <v>54</v>
      </c>
      <c r="C1" s="11" t="s">
        <v>55</v>
      </c>
      <c r="D1" s="11" t="s">
        <v>56</v>
      </c>
      <c r="E1" s="11" t="s">
        <v>57</v>
      </c>
      <c r="F1" s="11" t="s">
        <v>58</v>
      </c>
    </row>
    <row r="2" customFormat="false" ht="15" hidden="false" customHeight="false" outlineLevel="0" collapsed="false">
      <c r="A2" s="0" t="s">
        <v>59</v>
      </c>
      <c r="B2" s="0" t="s">
        <v>60</v>
      </c>
      <c r="C2" s="0" t="n">
        <v>24</v>
      </c>
      <c r="D2" s="0" t="n">
        <v>48</v>
      </c>
      <c r="E2" s="0" t="n">
        <v>80</v>
      </c>
      <c r="F2" s="0" t="n">
        <v>96</v>
      </c>
    </row>
    <row r="3" customFormat="false" ht="15" hidden="false" customHeight="false" outlineLevel="0" collapsed="false">
      <c r="A3" s="0" t="s">
        <v>25</v>
      </c>
      <c r="B3" s="0" t="s">
        <v>61</v>
      </c>
      <c r="C3" s="0" t="n">
        <v>24</v>
      </c>
      <c r="D3" s="0" t="n">
        <v>48</v>
      </c>
      <c r="E3" s="0" t="n">
        <v>80</v>
      </c>
      <c r="F3" s="0" t="n">
        <v>96</v>
      </c>
    </row>
    <row r="4" customFormat="false" ht="15" hidden="false" customHeight="false" outlineLevel="0" collapsed="false">
      <c r="A4" s="0" t="s">
        <v>62</v>
      </c>
      <c r="B4" s="0" t="s">
        <v>63</v>
      </c>
      <c r="C4" s="0" t="n">
        <v>24</v>
      </c>
      <c r="D4" s="0" t="n">
        <v>48</v>
      </c>
      <c r="E4" s="0" t="n">
        <v>80</v>
      </c>
      <c r="F4" s="0" t="n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11" min="2" style="0" width="10"/>
  </cols>
  <sheetData>
    <row r="1" customFormat="false" ht="15" hidden="false" customHeight="false" outlineLevel="0" collapsed="false">
      <c r="A1" s="4" t="s">
        <v>21</v>
      </c>
    </row>
    <row r="3" customFormat="false" ht="15" hidden="false" customHeight="false" outlineLevel="0" collapsed="false">
      <c r="A3" s="5" t="s">
        <v>64</v>
      </c>
    </row>
    <row r="4" customFormat="false" ht="15" hidden="false" customHeight="false" outlineLevel="0" collapsed="false">
      <c r="B4" s="11" t="n">
        <v>24</v>
      </c>
      <c r="C4" s="11" t="n">
        <v>28</v>
      </c>
      <c r="D4" s="11" t="n">
        <v>30</v>
      </c>
      <c r="E4" s="11" t="n">
        <v>32</v>
      </c>
      <c r="F4" s="11" t="n">
        <v>34</v>
      </c>
      <c r="G4" s="11" t="n">
        <v>36</v>
      </c>
      <c r="H4" s="11" t="n">
        <v>40</v>
      </c>
      <c r="I4" s="11" t="n">
        <v>42</v>
      </c>
      <c r="J4" s="11" t="n">
        <v>44</v>
      </c>
      <c r="K4" s="11" t="n">
        <v>48</v>
      </c>
    </row>
    <row r="5" customFormat="false" ht="15" hidden="false" customHeight="false" outlineLevel="0" collapsed="false">
      <c r="A5" s="11" t="n">
        <v>80</v>
      </c>
      <c r="B5" s="8" t="n">
        <v>250</v>
      </c>
      <c r="C5" s="8" t="n">
        <v>260</v>
      </c>
      <c r="D5" s="8" t="n">
        <v>260</v>
      </c>
      <c r="E5" s="8" t="n">
        <v>265</v>
      </c>
      <c r="F5" s="8" t="n">
        <v>270</v>
      </c>
      <c r="G5" s="8" t="n">
        <v>270</v>
      </c>
      <c r="H5" s="8" t="n">
        <v>280</v>
      </c>
      <c r="I5" s="8" t="n">
        <v>280</v>
      </c>
      <c r="J5" s="8" t="n">
        <v>285</v>
      </c>
      <c r="K5" s="8" t="n">
        <v>295</v>
      </c>
    </row>
    <row r="6" customFormat="false" ht="15" hidden="false" customHeight="false" outlineLevel="0" collapsed="false">
      <c r="A6" s="11" t="n">
        <v>84</v>
      </c>
      <c r="B6" s="8" t="n">
        <v>255</v>
      </c>
      <c r="C6" s="8" t="n">
        <v>260</v>
      </c>
      <c r="D6" s="8" t="n">
        <v>265</v>
      </c>
      <c r="E6" s="8" t="n">
        <v>270</v>
      </c>
      <c r="F6" s="8" t="n">
        <v>270</v>
      </c>
      <c r="G6" s="8" t="n">
        <v>275</v>
      </c>
      <c r="H6" s="8" t="n">
        <v>280</v>
      </c>
      <c r="I6" s="8" t="n">
        <v>285</v>
      </c>
      <c r="J6" s="8" t="n">
        <v>290</v>
      </c>
      <c r="K6" s="8" t="n">
        <v>295</v>
      </c>
    </row>
    <row r="7" customFormat="false" ht="15" hidden="false" customHeight="false" outlineLevel="0" collapsed="false">
      <c r="A7" s="11" t="n">
        <v>94</v>
      </c>
      <c r="B7" s="8" t="n">
        <v>260</v>
      </c>
      <c r="C7" s="8" t="n">
        <v>265</v>
      </c>
      <c r="D7" s="8" t="n">
        <v>270</v>
      </c>
      <c r="E7" s="8" t="n">
        <v>275</v>
      </c>
      <c r="F7" s="8" t="n">
        <v>280</v>
      </c>
      <c r="G7" s="8" t="n">
        <v>285</v>
      </c>
      <c r="H7" s="8" t="n">
        <v>290</v>
      </c>
      <c r="I7" s="8" t="n">
        <v>295</v>
      </c>
      <c r="J7" s="8" t="n">
        <v>300</v>
      </c>
      <c r="K7" s="8" t="n">
        <v>305</v>
      </c>
    </row>
    <row r="8" customFormat="false" ht="15" hidden="false" customHeight="false" outlineLevel="0" collapsed="false">
      <c r="A8" s="11" t="n">
        <v>96</v>
      </c>
      <c r="B8" s="8" t="n">
        <v>260</v>
      </c>
      <c r="C8" s="8" t="n">
        <v>270</v>
      </c>
      <c r="D8" s="8" t="n">
        <v>270</v>
      </c>
      <c r="E8" s="8" t="n">
        <v>275</v>
      </c>
      <c r="F8" s="8" t="n">
        <v>280</v>
      </c>
      <c r="G8" s="8" t="n">
        <v>285</v>
      </c>
      <c r="H8" s="8" t="n">
        <v>295</v>
      </c>
      <c r="I8" s="8" t="n">
        <v>295</v>
      </c>
      <c r="J8" s="0" t="s">
        <v>65</v>
      </c>
      <c r="K8" s="0" t="s">
        <v>65</v>
      </c>
    </row>
    <row r="10" customFormat="false" ht="15" hidden="false" customHeight="false" outlineLevel="0" collapsed="false">
      <c r="A10" s="5" t="s">
        <v>66</v>
      </c>
    </row>
    <row r="11" customFormat="false" ht="15" hidden="false" customHeight="false" outlineLevel="0" collapsed="false">
      <c r="B11" s="11" t="n">
        <v>24</v>
      </c>
      <c r="C11" s="11" t="n">
        <v>28</v>
      </c>
      <c r="D11" s="11" t="n">
        <v>30</v>
      </c>
      <c r="E11" s="11" t="n">
        <v>32</v>
      </c>
      <c r="F11" s="11" t="n">
        <v>34</v>
      </c>
      <c r="G11" s="11" t="n">
        <v>36</v>
      </c>
      <c r="H11" s="11" t="n">
        <v>40</v>
      </c>
      <c r="I11" s="11" t="n">
        <v>42</v>
      </c>
      <c r="J11" s="11" t="n">
        <v>44</v>
      </c>
      <c r="K11" s="11" t="n">
        <v>48</v>
      </c>
    </row>
    <row r="12" customFormat="false" ht="15" hidden="false" customHeight="false" outlineLevel="0" collapsed="false">
      <c r="A12" s="11" t="n">
        <v>80</v>
      </c>
      <c r="B12" s="8" t="n">
        <v>295</v>
      </c>
      <c r="C12" s="8" t="n">
        <v>300</v>
      </c>
      <c r="D12" s="8" t="n">
        <v>305</v>
      </c>
      <c r="E12" s="8" t="n">
        <v>310</v>
      </c>
      <c r="F12" s="8" t="n">
        <v>315</v>
      </c>
      <c r="G12" s="8" t="n">
        <v>315</v>
      </c>
      <c r="H12" s="8" t="n">
        <v>325</v>
      </c>
      <c r="I12" s="8" t="n">
        <v>330</v>
      </c>
      <c r="J12" s="8" t="n">
        <v>335</v>
      </c>
      <c r="K12" s="8" t="n">
        <v>340</v>
      </c>
    </row>
    <row r="13" customFormat="false" ht="15" hidden="false" customHeight="false" outlineLevel="0" collapsed="false">
      <c r="A13" s="11" t="n">
        <v>84</v>
      </c>
      <c r="B13" s="8" t="n">
        <v>295</v>
      </c>
      <c r="C13" s="8" t="n">
        <v>305</v>
      </c>
      <c r="D13" s="8" t="n">
        <v>310</v>
      </c>
      <c r="E13" s="8" t="n">
        <v>310</v>
      </c>
      <c r="F13" s="8" t="n">
        <v>315</v>
      </c>
      <c r="G13" s="8" t="n">
        <v>320</v>
      </c>
      <c r="H13" s="8" t="n">
        <v>330</v>
      </c>
      <c r="I13" s="8" t="n">
        <v>335</v>
      </c>
      <c r="J13" s="8" t="n">
        <v>335</v>
      </c>
      <c r="K13" s="8" t="n">
        <v>345</v>
      </c>
    </row>
    <row r="14" customFormat="false" ht="15" hidden="false" customHeight="false" outlineLevel="0" collapsed="false">
      <c r="A14" s="11" t="n">
        <v>94</v>
      </c>
      <c r="B14" s="8" t="n">
        <v>300</v>
      </c>
      <c r="C14" s="8" t="n">
        <v>310</v>
      </c>
      <c r="D14" s="8" t="n">
        <v>315</v>
      </c>
      <c r="E14" s="8" t="n">
        <v>320</v>
      </c>
      <c r="F14" s="8" t="n">
        <v>325</v>
      </c>
      <c r="G14" s="8" t="n">
        <v>330</v>
      </c>
      <c r="H14" s="8" t="n">
        <v>340</v>
      </c>
      <c r="I14" s="8" t="n">
        <v>345</v>
      </c>
      <c r="J14" s="8" t="n">
        <v>350</v>
      </c>
      <c r="K14" s="8" t="n">
        <v>360</v>
      </c>
    </row>
    <row r="15" customFormat="false" ht="15" hidden="false" customHeight="false" outlineLevel="0" collapsed="false">
      <c r="A15" s="11" t="n">
        <v>96</v>
      </c>
      <c r="B15" s="8" t="n">
        <v>305</v>
      </c>
      <c r="C15" s="8" t="n">
        <v>310</v>
      </c>
      <c r="D15" s="8" t="n">
        <v>315</v>
      </c>
      <c r="E15" s="8" t="n">
        <v>320</v>
      </c>
      <c r="F15" s="8" t="n">
        <v>325</v>
      </c>
      <c r="G15" s="8" t="n">
        <v>330</v>
      </c>
      <c r="H15" s="8" t="n">
        <v>340</v>
      </c>
      <c r="I15" s="8" t="n">
        <v>345</v>
      </c>
      <c r="J15" s="8" t="n">
        <v>350</v>
      </c>
      <c r="K15" s="8" t="n">
        <v>360</v>
      </c>
    </row>
    <row r="17" customFormat="false" ht="15" hidden="false" customHeight="false" outlineLevel="0" collapsed="false">
      <c r="A17" s="5" t="s">
        <v>67</v>
      </c>
    </row>
    <row r="18" customFormat="false" ht="15" hidden="false" customHeight="false" outlineLevel="0" collapsed="false">
      <c r="B18" s="11" t="n">
        <v>24</v>
      </c>
      <c r="C18" s="11" t="n">
        <v>28</v>
      </c>
      <c r="D18" s="11" t="n">
        <v>30</v>
      </c>
      <c r="E18" s="11" t="n">
        <v>32</v>
      </c>
      <c r="F18" s="11" t="n">
        <v>34</v>
      </c>
      <c r="G18" s="11" t="n">
        <v>36</v>
      </c>
      <c r="H18" s="11" t="n">
        <v>40</v>
      </c>
      <c r="I18" s="11" t="n">
        <v>42</v>
      </c>
      <c r="J18" s="11" t="n">
        <v>44</v>
      </c>
      <c r="K18" s="11" t="n">
        <v>48</v>
      </c>
    </row>
    <row r="19" customFormat="false" ht="15" hidden="false" customHeight="false" outlineLevel="0" collapsed="false">
      <c r="A19" s="11" t="n">
        <v>80</v>
      </c>
      <c r="B19" s="8" t="n">
        <v>345</v>
      </c>
      <c r="C19" s="8" t="n">
        <v>355</v>
      </c>
      <c r="D19" s="8" t="n">
        <v>360</v>
      </c>
      <c r="E19" s="8" t="n">
        <v>365</v>
      </c>
      <c r="F19" s="8" t="n">
        <v>370</v>
      </c>
      <c r="G19" s="8" t="n">
        <v>375</v>
      </c>
      <c r="H19" s="8" t="n">
        <v>385</v>
      </c>
      <c r="I19" s="8" t="n">
        <v>390</v>
      </c>
      <c r="J19" s="8" t="n">
        <v>395</v>
      </c>
      <c r="K19" s="8" t="n">
        <v>400</v>
      </c>
    </row>
    <row r="20" customFormat="false" ht="15" hidden="false" customHeight="false" outlineLevel="0" collapsed="false">
      <c r="A20" s="11" t="n">
        <v>84</v>
      </c>
      <c r="B20" s="8" t="n">
        <v>350</v>
      </c>
      <c r="C20" s="8" t="n">
        <v>360</v>
      </c>
      <c r="D20" s="8" t="n">
        <v>365</v>
      </c>
      <c r="E20" s="8" t="n">
        <v>370</v>
      </c>
      <c r="F20" s="8" t="n">
        <v>375</v>
      </c>
      <c r="G20" s="8" t="n">
        <v>380</v>
      </c>
      <c r="H20" s="8" t="n">
        <v>390</v>
      </c>
      <c r="I20" s="8" t="n">
        <v>395</v>
      </c>
      <c r="J20" s="8" t="n">
        <v>400</v>
      </c>
      <c r="K20" s="8" t="n">
        <v>410</v>
      </c>
    </row>
    <row r="21" customFormat="false" ht="15" hidden="false" customHeight="false" outlineLevel="0" collapsed="false">
      <c r="A21" s="11" t="n">
        <v>94</v>
      </c>
      <c r="B21" s="8" t="n">
        <v>355</v>
      </c>
      <c r="C21" s="8" t="n">
        <v>365</v>
      </c>
      <c r="D21" s="8" t="n">
        <v>370</v>
      </c>
      <c r="E21" s="8" t="n">
        <v>380</v>
      </c>
      <c r="F21" s="8" t="n">
        <v>385</v>
      </c>
      <c r="G21" s="8" t="n">
        <v>390</v>
      </c>
      <c r="H21" s="8" t="n">
        <v>400</v>
      </c>
      <c r="I21" s="8" t="n">
        <v>405</v>
      </c>
      <c r="J21" s="8" t="n">
        <v>410</v>
      </c>
      <c r="K21" s="8" t="n">
        <v>420</v>
      </c>
    </row>
    <row r="22" customFormat="false" ht="15" hidden="false" customHeight="false" outlineLevel="0" collapsed="false">
      <c r="A22" s="11" t="n">
        <v>96</v>
      </c>
      <c r="B22" s="8" t="n">
        <v>355</v>
      </c>
      <c r="C22" s="8" t="n">
        <v>370</v>
      </c>
      <c r="D22" s="8" t="n">
        <v>375</v>
      </c>
      <c r="E22" s="8" t="n">
        <v>380</v>
      </c>
      <c r="F22" s="8" t="n">
        <v>385</v>
      </c>
      <c r="G22" s="8" t="n">
        <v>390</v>
      </c>
      <c r="H22" s="8" t="n">
        <v>400</v>
      </c>
      <c r="I22" s="8" t="n">
        <v>410</v>
      </c>
      <c r="J22" s="8" t="n">
        <v>415</v>
      </c>
      <c r="K22" s="8" t="n">
        <v>425</v>
      </c>
    </row>
    <row r="24" customFormat="false" ht="15" hidden="false" customHeight="false" outlineLevel="0" collapsed="false">
      <c r="A24" s="4" t="s">
        <v>68</v>
      </c>
    </row>
    <row r="25" customFormat="false" ht="15" hidden="false" customHeight="false" outlineLevel="0" collapsed="false">
      <c r="A25" s="4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20"/>
  </cols>
  <sheetData>
    <row r="1" customFormat="false" ht="15" hidden="false" customHeight="false" outlineLevel="0" collapsed="false">
      <c r="A1" s="11" t="s">
        <v>70</v>
      </c>
      <c r="B1" s="11" t="s">
        <v>54</v>
      </c>
      <c r="C1" s="11" t="s">
        <v>71</v>
      </c>
      <c r="D1" s="11" t="s">
        <v>72</v>
      </c>
    </row>
    <row r="2" customFormat="false" ht="15" hidden="false" customHeight="false" outlineLevel="0" collapsed="false">
      <c r="A2" s="0" t="s">
        <v>28</v>
      </c>
      <c r="B2" s="0" t="s">
        <v>29</v>
      </c>
      <c r="C2" s="8" t="n">
        <v>0</v>
      </c>
      <c r="D2" s="0" t="s">
        <v>73</v>
      </c>
    </row>
    <row r="3" customFormat="false" ht="15" hidden="false" customHeight="false" outlineLevel="0" collapsed="false">
      <c r="A3" s="0" t="s">
        <v>28</v>
      </c>
      <c r="B3" s="0" t="s">
        <v>74</v>
      </c>
      <c r="C3" s="8" t="n">
        <v>35</v>
      </c>
      <c r="D3" s="0" t="s">
        <v>73</v>
      </c>
    </row>
    <row r="4" customFormat="false" ht="15" hidden="false" customHeight="false" outlineLevel="0" collapsed="false">
      <c r="A4" s="0" t="s">
        <v>28</v>
      </c>
      <c r="B4" s="0" t="s">
        <v>75</v>
      </c>
      <c r="C4" s="8" t="n">
        <v>45</v>
      </c>
      <c r="D4" s="0" t="s">
        <v>73</v>
      </c>
    </row>
    <row r="5" customFormat="false" ht="15" hidden="false" customHeight="false" outlineLevel="0" collapsed="false">
      <c r="A5" s="0" t="s">
        <v>28</v>
      </c>
      <c r="B5" s="0" t="s">
        <v>76</v>
      </c>
      <c r="C5" s="8" t="n">
        <v>55</v>
      </c>
      <c r="D5" s="0" t="s">
        <v>73</v>
      </c>
    </row>
    <row r="6" customFormat="false" ht="15" hidden="false" customHeight="false" outlineLevel="0" collapsed="false">
      <c r="A6" s="0" t="s">
        <v>28</v>
      </c>
      <c r="B6" s="0" t="s">
        <v>77</v>
      </c>
      <c r="C6" s="8" t="n">
        <v>65</v>
      </c>
      <c r="D6" s="0" t="s">
        <v>73</v>
      </c>
    </row>
    <row r="7" customFormat="false" ht="15" hidden="false" customHeight="false" outlineLevel="0" collapsed="false">
      <c r="A7" s="0" t="s">
        <v>28</v>
      </c>
      <c r="B7" s="0" t="s">
        <v>78</v>
      </c>
      <c r="C7" s="8" t="n">
        <v>95</v>
      </c>
      <c r="D7" s="0" t="s">
        <v>73</v>
      </c>
    </row>
    <row r="8" customFormat="false" ht="15" hidden="false" customHeight="false" outlineLevel="0" collapsed="false">
      <c r="A8" s="0" t="s">
        <v>30</v>
      </c>
      <c r="B8" s="0" t="s">
        <v>31</v>
      </c>
      <c r="C8" s="8" t="n">
        <v>0</v>
      </c>
      <c r="D8" s="0" t="s">
        <v>73</v>
      </c>
    </row>
    <row r="9" customFormat="false" ht="15" hidden="false" customHeight="false" outlineLevel="0" collapsed="false">
      <c r="A9" s="0" t="s">
        <v>30</v>
      </c>
      <c r="B9" s="0" t="s">
        <v>79</v>
      </c>
      <c r="C9" s="8" t="n">
        <v>18</v>
      </c>
      <c r="D9" s="0" t="s">
        <v>73</v>
      </c>
    </row>
    <row r="10" customFormat="false" ht="15" hidden="false" customHeight="false" outlineLevel="0" collapsed="false">
      <c r="A10" s="0" t="s">
        <v>30</v>
      </c>
      <c r="B10" s="0" t="s">
        <v>80</v>
      </c>
      <c r="C10" s="8" t="n">
        <v>6.5</v>
      </c>
      <c r="D10" s="0" t="s">
        <v>81</v>
      </c>
    </row>
    <row r="11" customFormat="false" ht="15" hidden="false" customHeight="false" outlineLevel="0" collapsed="false">
      <c r="A11" s="0" t="s">
        <v>30</v>
      </c>
      <c r="B11" s="0" t="s">
        <v>82</v>
      </c>
      <c r="C11" s="8" t="n">
        <v>140</v>
      </c>
      <c r="D11" s="0" t="s">
        <v>73</v>
      </c>
    </row>
    <row r="12" customFormat="false" ht="15" hidden="false" customHeight="false" outlineLevel="0" collapsed="false">
      <c r="A12" s="0" t="s">
        <v>32</v>
      </c>
      <c r="B12" s="0" t="s">
        <v>29</v>
      </c>
      <c r="C12" s="8" t="n">
        <v>0</v>
      </c>
      <c r="D12" s="0" t="s">
        <v>73</v>
      </c>
    </row>
    <row r="13" customFormat="false" ht="15" hidden="false" customHeight="false" outlineLevel="0" collapsed="false">
      <c r="A13" s="0" t="s">
        <v>32</v>
      </c>
      <c r="B13" s="0" t="s">
        <v>83</v>
      </c>
      <c r="C13" s="8" t="n">
        <v>85</v>
      </c>
      <c r="D13" s="0" t="s">
        <v>73</v>
      </c>
    </row>
    <row r="14" customFormat="false" ht="15" hidden="false" customHeight="false" outlineLevel="0" collapsed="false">
      <c r="A14" s="0" t="s">
        <v>32</v>
      </c>
      <c r="B14" s="0" t="s">
        <v>84</v>
      </c>
      <c r="C14" s="8" t="n">
        <v>90</v>
      </c>
      <c r="D14" s="0" t="s">
        <v>73</v>
      </c>
    </row>
    <row r="15" customFormat="false" ht="15" hidden="false" customHeight="false" outlineLevel="0" collapsed="false">
      <c r="A15" s="0" t="s">
        <v>32</v>
      </c>
      <c r="B15" s="0" t="s">
        <v>85</v>
      </c>
      <c r="C15" s="8" t="n">
        <v>165</v>
      </c>
      <c r="D15" s="0" t="s">
        <v>73</v>
      </c>
    </row>
    <row r="16" customFormat="false" ht="15" hidden="false" customHeight="false" outlineLevel="0" collapsed="false">
      <c r="A16" s="0" t="s">
        <v>33</v>
      </c>
      <c r="B16" s="0" t="s">
        <v>34</v>
      </c>
      <c r="C16" s="8" t="n">
        <v>0</v>
      </c>
      <c r="D16" s="0" t="s">
        <v>73</v>
      </c>
    </row>
    <row r="17" customFormat="false" ht="15" hidden="false" customHeight="false" outlineLevel="0" collapsed="false">
      <c r="A17" s="0" t="s">
        <v>33</v>
      </c>
      <c r="B17" s="0" t="s">
        <v>86</v>
      </c>
      <c r="C17" s="8" t="n">
        <v>3.4</v>
      </c>
      <c r="D17" s="0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  <col collapsed="false" customWidth="true" hidden="false" outlineLevel="0" max="3" min="3" style="0" width="22"/>
    <col collapsed="false" customWidth="true" hidden="false" outlineLevel="0" max="4" min="4" style="0" width="52"/>
    <col collapsed="false" customWidth="true" hidden="false" outlineLevel="0" max="5" min="5" style="0" width="10"/>
    <col collapsed="false" customWidth="true" hidden="false" outlineLevel="0" max="7" min="6" style="0" width="12"/>
  </cols>
  <sheetData>
    <row r="1" customFormat="false" ht="15" hidden="false" customHeight="false" outlineLevel="0" collapsed="false">
      <c r="A1" s="11" t="s">
        <v>87</v>
      </c>
      <c r="B1" s="11" t="s">
        <v>88</v>
      </c>
      <c r="C1" s="11" t="s">
        <v>89</v>
      </c>
      <c r="D1" s="11" t="s">
        <v>90</v>
      </c>
      <c r="E1" s="11" t="s">
        <v>91</v>
      </c>
      <c r="F1" s="11" t="s">
        <v>92</v>
      </c>
      <c r="G1" s="11" t="s">
        <v>93</v>
      </c>
    </row>
    <row r="2" customFormat="false" ht="15" hidden="false" customHeight="false" outlineLevel="0" collapsed="false">
      <c r="A2" s="0" t="s">
        <v>94</v>
      </c>
      <c r="B2" s="0" t="s">
        <v>95</v>
      </c>
      <c r="C2" s="0" t="n">
        <v>48</v>
      </c>
      <c r="D2" s="0" t="s">
        <v>96</v>
      </c>
      <c r="F2" s="0" t="s">
        <v>97</v>
      </c>
      <c r="G2" s="0" t="s">
        <v>77</v>
      </c>
    </row>
    <row r="3" customFormat="false" ht="15" hidden="false" customHeight="false" outlineLevel="0" collapsed="false">
      <c r="A3" s="0" t="s">
        <v>98</v>
      </c>
      <c r="B3" s="0" t="s">
        <v>99</v>
      </c>
      <c r="C3" s="0" t="s">
        <v>100</v>
      </c>
      <c r="D3" s="0" t="s">
        <v>101</v>
      </c>
      <c r="F3" s="0" t="s">
        <v>97</v>
      </c>
      <c r="G3" s="0" t="s">
        <v>77</v>
      </c>
    </row>
    <row r="4" customFormat="false" ht="15" hidden="false" customHeight="false" outlineLevel="0" collapsed="false">
      <c r="A4" s="0" t="s">
        <v>98</v>
      </c>
      <c r="B4" s="0" t="s">
        <v>99</v>
      </c>
      <c r="C4" s="0" t="s">
        <v>29</v>
      </c>
      <c r="D4" s="0" t="s">
        <v>102</v>
      </c>
      <c r="F4" s="0" t="s">
        <v>97</v>
      </c>
      <c r="G4" s="0" t="s">
        <v>78</v>
      </c>
    </row>
    <row r="5" customFormat="false" ht="15" hidden="false" customHeight="false" outlineLevel="0" collapsed="false">
      <c r="A5" s="0" t="s">
        <v>91</v>
      </c>
      <c r="B5" s="0" t="s">
        <v>103</v>
      </c>
      <c r="C5" s="0" t="s">
        <v>59</v>
      </c>
      <c r="D5" s="0" t="s">
        <v>104</v>
      </c>
      <c r="F5" s="0" t="s">
        <v>97</v>
      </c>
      <c r="G5" s="0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2026-09-30T04:02:19Z</dcterms:created>
  <dc:creator>openpyxl</dc:creator>
  <dc:description/>
  <dc:language>en-IN</dc:language>
  <cp:lastModifiedBy/>
  <dcterms:modified xsi:type="dcterms:W3CDTF">2026-09-30T04:02:19Z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